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Sheet1!$B$53:$E$89</definedName>
  </definedNames>
  <calcPr calcId="145621"/>
</workbook>
</file>

<file path=xl/calcChain.xml><?xml version="1.0" encoding="utf-8"?>
<calcChain xmlns="http://schemas.openxmlformats.org/spreadsheetml/2006/main">
  <c r="H40" i="1" l="1"/>
  <c r="H46" i="1"/>
  <c r="C78" i="1"/>
  <c r="C89" i="1" l="1"/>
  <c r="C83" i="1"/>
  <c r="C77" i="1"/>
  <c r="H49" i="1"/>
  <c r="H25" i="1"/>
  <c r="H32" i="1" l="1"/>
  <c r="H29" i="1" l="1"/>
  <c r="H28" i="1" l="1"/>
  <c r="H16" i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<sst xmlns="http://schemas.openxmlformats.org/spreadsheetml/2006/main" count="114" uniqueCount="75">
  <si>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</si>
  <si>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</si>
  <si>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</si>
  <si>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</si>
  <si>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</si>
  <si>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</si>
  <si>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</si>
  <si>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</si>
  <si>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</si>
  <si>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</si>
  <si>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</si>
  <si>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</si>
  <si>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</si>
  <si>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</si>
  <si>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</si>
  <si>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</si>
  <si>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</si>
  <si>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</si>
  <si>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</si>
  <si>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</si>
  <si>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</si>
  <si>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</si>
  <si>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</si>
  <si>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</si>
  <si>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</si>
  <si>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</si>
  <si>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Dana:15.09.2020.</t>
  </si>
  <si>
    <t>Primljena i neutrošena participacija od 15.09.2020.</t>
  </si>
  <si>
    <t>Dana 15.09.2020.godine Dom zdravlja Požarevac je izvršio plaćanje prema dobavljačima:</t>
  </si>
  <si>
    <t>Euromedicina</t>
  </si>
  <si>
    <t>Sinofarm</t>
  </si>
  <si>
    <t>ZU Apoteka</t>
  </si>
  <si>
    <t>Lavija</t>
  </si>
  <si>
    <t>Superlab</t>
  </si>
  <si>
    <t>Veltas</t>
  </si>
  <si>
    <t>Vicor</t>
  </si>
  <si>
    <t>20001125-2257</t>
  </si>
  <si>
    <t>IF2020-6140</t>
  </si>
  <si>
    <t>13040/20</t>
  </si>
  <si>
    <t>976/2020</t>
  </si>
  <si>
    <t>F20-87774</t>
  </si>
  <si>
    <t>IF2020-6653</t>
  </si>
  <si>
    <t>IF2020-6139</t>
  </si>
  <si>
    <t>459/20</t>
  </si>
  <si>
    <t>931/2020</t>
  </si>
  <si>
    <t>IF2020-7445</t>
  </si>
  <si>
    <t>IF2020-7446</t>
  </si>
  <si>
    <t>R20-03797</t>
  </si>
  <si>
    <t>IF2020-7801</t>
  </si>
  <si>
    <t>20001666-2257</t>
  </si>
  <si>
    <t>R20-04083</t>
  </si>
  <si>
    <t>F20-120489</t>
  </si>
  <si>
    <t>20001605-2257</t>
  </si>
  <si>
    <t>IF2020-9387</t>
  </si>
  <si>
    <t>1264/2020</t>
  </si>
  <si>
    <t>652/20</t>
  </si>
  <si>
    <t>UKUPNO SANITETSKI MATERIJAL</t>
  </si>
  <si>
    <t>Neo yu-dent</t>
  </si>
  <si>
    <t>Dinoco Team</t>
  </si>
  <si>
    <t>Eldent servis</t>
  </si>
  <si>
    <t>Deltagraf</t>
  </si>
  <si>
    <t>Elmedix</t>
  </si>
  <si>
    <t>Infolab</t>
  </si>
  <si>
    <t>Promedia</t>
  </si>
  <si>
    <t>OT_0842/20</t>
  </si>
  <si>
    <t>37/2020</t>
  </si>
  <si>
    <t>53/20</t>
  </si>
  <si>
    <t>763/20</t>
  </si>
  <si>
    <t>OT_0841/20</t>
  </si>
  <si>
    <t>392/20</t>
  </si>
  <si>
    <t>4/20</t>
  </si>
  <si>
    <t>5213-2020-TU-0578</t>
  </si>
  <si>
    <t>RO-3920/20</t>
  </si>
  <si>
    <t>UKUPNO MATERIJALNI-ZUBNO</t>
  </si>
  <si>
    <t>UKUPNO MATERIJALNI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</si>
</sst>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7" fillId="0" borderId="5" xfId="1" applyFont="1" applyBorder="1"/>
    <xf numFmtId="4" fontId="7" fillId="0" borderId="5" xfId="1" applyNumberFormat="1" applyFont="1" applyBorder="1" applyAlignment="1">
      <alignment horizontal="right"/>
    </xf>
    <xf numFmtId="49" fontId="6" fillId="0" borderId="5" xfId="1" applyNumberFormat="1" applyBorder="1"/>
    <xf numFmtId="4" fontId="8" fillId="5" borderId="5" xfId="1" applyNumberFormat="1" applyFont="1" applyFill="1" applyBorder="1" applyAlignment="1">
      <alignment horizontal="right"/>
    </xf>
    <xf numFmtId="49" fontId="9" fillId="5" borderId="5" xfId="1" applyNumberFormat="1" applyFont="1" applyFill="1" applyBorder="1"/>
    <xf numFmtId="0" fontId="8" fillId="5" borderId="5" xfId="1" applyFont="1" applyFill="1" applyBorder="1" applyAlignment="1">
      <alignment horizontal="center"/>
    </xf>
    <xf numFmtId="0" fontId="10" fillId="0" borderId="0" xfId="0" applyFont="1"/>
    <xf numFmtId="0" fontId="7" fillId="0" borderId="1" xfId="1" applyFont="1" applyBorder="1"/>
    <xf numFmtId="4" fontId="8" fillId="5" borderId="6" xfId="1" applyNumberFormat="1" applyFont="1" applyFill="1" applyBorder="1" applyAlignment="1">
      <alignment horizontal="right"/>
    </xf>
    <xf numFmtId="49" fontId="6" fillId="5" borderId="6" xfId="1" applyNumberFormat="1" applyFill="1" applyBorder="1"/>
    <xf numFmtId="4" fontId="7" fillId="0" borderId="1" xfId="1" applyNumberFormat="1" applyFont="1" applyBorder="1" applyAlignment="1">
      <alignment horizontal="right"/>
    </xf>
    <xf numFmtId="49" fontId="6" fillId="0" borderId="1" xfId="1" applyNumberFormat="1" applyBorder="1"/>
    <xf numFmtId="0" fontId="0" fillId="5" borderId="1" xfId="0" applyFill="1" applyBorder="1"/>
    <xf numFmtId="4" fontId="11" fillId="5" borderId="1" xfId="0" applyNumberFormat="1" applyFont="1" applyFill="1" applyBorder="1"/>
    <xf numFmtId="0" fontId="11" fillId="5" borderId="1" xfId="0" applyFont="1" applyFill="1" applyBorder="1" applyAlignment="1">
      <alignment horizontal="center"/>
    </xf>
    <xf numFmtId="0" fontId="8" fillId="5" borderId="6" xfId="1" applyFont="1" applyFill="1" applyBorder="1" applyAlignment="1">
      <alignment horizontal="center"/>
    </xf>
    <xf numFmtId="4" fontId="8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9"/>
  <sheetViews>
    <sheetView tabSelected="1" view="pageBreakPreview" topLeftCell="B35" zoomScale="60" zoomScaleNormal="100" workbookViewId="0">
      <selection activeCell="B53" sqref="B53:E89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0" t="s">
        <v>0</v>
      </c>
      <c r="D2" s="50"/>
      <c r="E2" s="50"/>
      <c r="F2" s="50"/>
      <c r="G2" s="50"/>
    </row>
    <row r="4" spans="2:15" x14ac:dyDescent="0.25">
      <c r="B4" s="51" t="s">
        <v>1</v>
      </c>
      <c r="C4" s="51"/>
      <c r="D4" s="51"/>
    </row>
    <row r="5" spans="2:15" x14ac:dyDescent="0.25">
      <c r="B5" s="51" t="s">
        <v>7</v>
      </c>
      <c r="C5" s="51"/>
      <c r="D5" s="51"/>
    </row>
    <row r="6" spans="2:15" x14ac:dyDescent="0.25">
      <c r="B6" s="51" t="s">
        <v>8</v>
      </c>
      <c r="C6" s="51"/>
      <c r="D6" s="51"/>
    </row>
    <row r="7" spans="2:15" x14ac:dyDescent="0.25">
      <c r="I7" s="11"/>
      <c r="J7" s="11"/>
    </row>
    <row r="8" spans="2:15" x14ac:dyDescent="0.25">
      <c r="B8" s="52" t="s">
        <v>26</v>
      </c>
      <c r="C8" s="52"/>
      <c r="D8" s="52"/>
      <c r="E8" s="52"/>
      <c r="F8" s="52"/>
      <c r="G8" s="52"/>
      <c r="H8" s="52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57" t="s">
        <v>22</v>
      </c>
      <c r="C11" s="58"/>
      <c r="D11" s="58"/>
      <c r="E11" s="58"/>
      <c r="F11" s="59"/>
      <c r="G11" s="2" t="s">
        <v>5</v>
      </c>
      <c r="H11" s="2" t="s">
        <v>6</v>
      </c>
      <c r="I11" s="11"/>
      <c r="J11" s="11"/>
      <c r="K11" s="53"/>
      <c r="L11" s="53"/>
      <c r="M11" s="53"/>
      <c r="N11" s="53"/>
      <c r="O11" s="53"/>
    </row>
    <row r="12" spans="2:15" x14ac:dyDescent="0.25">
      <c r="B12" s="55" t="s">
        <v>20</v>
      </c>
      <c r="C12" s="55"/>
      <c r="D12" s="55"/>
      <c r="E12" s="55"/>
      <c r="F12" s="55"/>
      <c r="G12" s="14">
        <v>44089</v>
      </c>
      <c r="H12" s="23">
        <v>2235570.85</v>
      </c>
      <c r="I12" s="11"/>
      <c r="J12" s="11"/>
      <c r="K12" s="9"/>
      <c r="L12" s="9"/>
      <c r="M12" s="9"/>
      <c r="N12" s="9"/>
      <c r="O12" s="9"/>
    </row>
    <row r="13" spans="2:15" x14ac:dyDescent="0.25">
      <c r="B13" s="54" t="s">
        <v>9</v>
      </c>
      <c r="C13" s="54"/>
      <c r="D13" s="54"/>
      <c r="E13" s="54"/>
      <c r="F13" s="54"/>
      <c r="G13" s="24">
        <v>44089</v>
      </c>
      <c r="H13" s="3">
        <f>H14+H26-H33-H43</f>
        <v>2231870.2400000007</v>
      </c>
      <c r="I13" s="11"/>
      <c r="J13" s="11"/>
      <c r="K13" s="9"/>
      <c r="L13" s="9"/>
      <c r="M13" s="9"/>
      <c r="N13" s="9"/>
      <c r="O13" s="9"/>
    </row>
    <row r="14" spans="2:15" x14ac:dyDescent="0.25">
      <c r="B14" s="56" t="s">
        <v>23</v>
      </c>
      <c r="C14" s="56"/>
      <c r="D14" s="56"/>
      <c r="E14" s="56"/>
      <c r="F14" s="56"/>
      <c r="G14" s="16">
        <v>44089</v>
      </c>
      <c r="H14" s="4">
        <f>H15+H16+H17+H18+H19+H20+H21+H22+H23+H24+H25</f>
        <v>3412101.2200000007</v>
      </c>
      <c r="I14" s="11"/>
      <c r="J14" s="11"/>
      <c r="K14" s="9"/>
      <c r="L14" s="9"/>
      <c r="M14" s="9"/>
      <c r="N14" s="9"/>
      <c r="O14" s="9"/>
    </row>
    <row r="15" spans="2:15" x14ac:dyDescent="0.25">
      <c r="B15" s="44" t="s">
        <v>10</v>
      </c>
      <c r="C15" s="45"/>
      <c r="D15" s="45"/>
      <c r="E15" s="45"/>
      <c r="F15" s="46"/>
      <c r="G15" s="12"/>
      <c r="H15" s="15">
        <v>0</v>
      </c>
      <c r="I15" s="11"/>
      <c r="J15" s="11"/>
      <c r="K15" s="8"/>
    </row>
    <row r="16" spans="2:15" x14ac:dyDescent="0.25">
      <c r="B16" s="44" t="s">
        <v>11</v>
      </c>
      <c r="C16" s="45"/>
      <c r="D16" s="45"/>
      <c r="E16" s="45"/>
      <c r="F16" s="46"/>
      <c r="G16" s="12"/>
      <c r="H16" s="10">
        <f>1109716.79+1066750-1128265.76+420669.85+124660.28-420669.85+1066750+137508.52+0.14-1077845.91-2500-194.22-19562.7+1066750+136956.88-1041544.42</f>
        <v>1439179.6000000006</v>
      </c>
      <c r="I16" s="11"/>
      <c r="J16" s="11"/>
      <c r="K16" s="8"/>
      <c r="L16" s="8"/>
    </row>
    <row r="17" spans="2:13" x14ac:dyDescent="0.25">
      <c r="B17" s="44" t="s">
        <v>12</v>
      </c>
      <c r="C17" s="45"/>
      <c r="D17" s="45"/>
      <c r="E17" s="45"/>
      <c r="F17" s="46"/>
      <c r="G17" s="12"/>
      <c r="H17" s="10">
        <v>0</v>
      </c>
      <c r="I17" s="11"/>
      <c r="J17" s="11"/>
    </row>
    <row r="18" spans="2:13" x14ac:dyDescent="0.25">
      <c r="B18" s="44" t="s">
        <v>19</v>
      </c>
      <c r="C18" s="45"/>
      <c r="D18" s="45"/>
      <c r="E18" s="45"/>
      <c r="F18" s="46"/>
      <c r="G18" s="12"/>
      <c r="H18" s="10">
        <v>0</v>
      </c>
      <c r="I18" s="11"/>
      <c r="J18" s="11"/>
    </row>
    <row r="19" spans="2:13" x14ac:dyDescent="0.25">
      <c r="B19" s="44" t="s">
        <v>2</v>
      </c>
      <c r="C19" s="45"/>
      <c r="D19" s="45"/>
      <c r="E19" s="45"/>
      <c r="F19" s="46"/>
      <c r="G19" s="12"/>
      <c r="H19" s="10">
        <v>935102.12</v>
      </c>
      <c r="I19" s="11"/>
      <c r="J19" s="11"/>
    </row>
    <row r="20" spans="2:13" x14ac:dyDescent="0.25">
      <c r="B20" s="44" t="s">
        <v>3</v>
      </c>
      <c r="C20" s="45"/>
      <c r="D20" s="45"/>
      <c r="E20" s="45"/>
      <c r="F20" s="46"/>
      <c r="G20" s="12"/>
      <c r="H20" s="10">
        <v>0</v>
      </c>
      <c r="I20" s="11"/>
      <c r="J20" s="11"/>
    </row>
    <row r="21" spans="2:13" x14ac:dyDescent="0.25">
      <c r="B21" s="44" t="s">
        <v>13</v>
      </c>
      <c r="C21" s="45"/>
      <c r="D21" s="45"/>
      <c r="E21" s="45"/>
      <c r="F21" s="46"/>
      <c r="G21" s="12"/>
      <c r="H21" s="10">
        <v>730625</v>
      </c>
      <c r="I21" s="11"/>
      <c r="J21" s="11"/>
      <c r="K21" s="11"/>
      <c r="L21" s="8"/>
    </row>
    <row r="22" spans="2:13" x14ac:dyDescent="0.25">
      <c r="B22" s="44" t="s">
        <v>25</v>
      </c>
      <c r="C22" s="45"/>
      <c r="D22" s="45"/>
      <c r="E22" s="45"/>
      <c r="F22" s="46"/>
      <c r="G22" s="12"/>
      <c r="H22" s="10">
        <v>0</v>
      </c>
      <c r="I22" s="11"/>
      <c r="J22" s="11"/>
      <c r="K22" s="11"/>
      <c r="L22" s="8"/>
    </row>
    <row r="23" spans="2:13" x14ac:dyDescent="0.25">
      <c r="B23" s="44" t="s">
        <v>14</v>
      </c>
      <c r="C23" s="45"/>
      <c r="D23" s="45"/>
      <c r="E23" s="45"/>
      <c r="F23" s="46"/>
      <c r="G23" s="12"/>
      <c r="H23" s="10">
        <v>247716</v>
      </c>
      <c r="I23" s="11"/>
      <c r="J23" s="11"/>
      <c r="K23" s="8"/>
    </row>
    <row r="24" spans="2:13" x14ac:dyDescent="0.25">
      <c r="B24" s="44" t="s">
        <v>15</v>
      </c>
      <c r="C24" s="45"/>
      <c r="D24" s="45"/>
      <c r="E24" s="45"/>
      <c r="F24" s="46"/>
      <c r="G24" s="12"/>
      <c r="H24" s="10">
        <v>0</v>
      </c>
      <c r="I24" s="11"/>
      <c r="J24" s="11"/>
      <c r="K24" s="8"/>
      <c r="L24" s="8"/>
    </row>
    <row r="25" spans="2:13" x14ac:dyDescent="0.25">
      <c r="B25" s="44" t="s">
        <v>27</v>
      </c>
      <c r="C25" s="45"/>
      <c r="D25" s="45"/>
      <c r="E25" s="45"/>
      <c r="F25" s="46"/>
      <c r="G25" s="13"/>
      <c r="H25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+4300+1700-20+4300+800-1197+2950+1600+2950+1550+4225+1800+1400+5450+1600+1200+7600+1750+1950+4650+5500+1000+3800+2700+950+4600+1700+3750+1700+4150+1750-388.44+6650+1950+6800+1400+10000+2250+4650+1300+3500+3500-7513.79+5600+2250+6150+2550+1450+6050-7182+7690.17-123685.95+7300+3150+4800+1300+7850+3050-3591+6420+2000+7900+1500+5900+2300-30081.25+5250+2150</f>
        <v>59478.499999999985</v>
      </c>
      <c r="I25" s="11"/>
      <c r="J25" s="11"/>
      <c r="K25" s="8"/>
      <c r="L25" s="8"/>
    </row>
    <row r="26" spans="2:13" x14ac:dyDescent="0.25">
      <c r="B26" s="47" t="s">
        <v>24</v>
      </c>
      <c r="C26" s="48"/>
      <c r="D26" s="48"/>
      <c r="E26" s="48"/>
      <c r="F26" s="49"/>
      <c r="G26" s="16">
        <v>44089</v>
      </c>
      <c r="H26" s="4">
        <f>H27+H28+H29+H30+H31+H32</f>
        <v>549730.23</v>
      </c>
      <c r="I26" s="11"/>
      <c r="J26" s="11"/>
      <c r="K26" s="8"/>
    </row>
    <row r="27" spans="2:13" x14ac:dyDescent="0.25">
      <c r="B27" s="44" t="s">
        <v>10</v>
      </c>
      <c r="C27" s="45"/>
      <c r="D27" s="45"/>
      <c r="E27" s="45"/>
      <c r="F27" s="46"/>
      <c r="G27" s="2"/>
      <c r="H27" s="15">
        <v>0</v>
      </c>
      <c r="I27" s="11"/>
      <c r="J27" s="11"/>
      <c r="K27" s="8"/>
    </row>
    <row r="28" spans="2:13" x14ac:dyDescent="0.25">
      <c r="B28" s="44" t="s">
        <v>11</v>
      </c>
      <c r="C28" s="45"/>
      <c r="D28" s="45"/>
      <c r="E28" s="45"/>
      <c r="F28" s="46"/>
      <c r="G28" s="2"/>
      <c r="H28" s="10">
        <f>159868.39+135083-105001.41+135083-118951.11+135083-96223.18-2500+135083-115657.02+135083-103735.49</f>
        <v>293215.18</v>
      </c>
      <c r="I28" s="43"/>
      <c r="J28" s="11"/>
      <c r="K28" s="8"/>
    </row>
    <row r="29" spans="2:13" x14ac:dyDescent="0.25">
      <c r="B29" s="44" t="s">
        <v>13</v>
      </c>
      <c r="C29" s="45"/>
      <c r="D29" s="45"/>
      <c r="E29" s="45"/>
      <c r="F29" s="46"/>
      <c r="G29" s="2"/>
      <c r="H29" s="10">
        <f>568160.92-50050-42412.01-22400.03-200000-30352.4-6837.44-21680-26830-8672.4-25271.84-130+41650-99545-31305.15-33160-4200-3762.6+36355.67+94666.66+94666.67</f>
        <v>228891.05</v>
      </c>
      <c r="I29" s="11"/>
      <c r="J29" s="11"/>
      <c r="K29" s="8"/>
      <c r="L29" s="8"/>
      <c r="M29" s="8"/>
    </row>
    <row r="30" spans="2:13" x14ac:dyDescent="0.25">
      <c r="B30" s="44" t="s">
        <v>14</v>
      </c>
      <c r="C30" s="45"/>
      <c r="D30" s="45"/>
      <c r="E30" s="45"/>
      <c r="F30" s="46"/>
      <c r="G30" s="2"/>
      <c r="H30" s="10">
        <v>0</v>
      </c>
      <c r="I30" s="11"/>
      <c r="J30" s="11"/>
    </row>
    <row r="31" spans="2:13" x14ac:dyDescent="0.25">
      <c r="B31" s="44" t="s">
        <v>15</v>
      </c>
      <c r="C31" s="45"/>
      <c r="D31" s="45"/>
      <c r="E31" s="45"/>
      <c r="F31" s="46"/>
      <c r="G31" s="2"/>
      <c r="H31" s="10">
        <v>0</v>
      </c>
      <c r="I31" s="11"/>
      <c r="J31" s="11"/>
    </row>
    <row r="32" spans="2:13" x14ac:dyDescent="0.25">
      <c r="B32" s="44" t="s">
        <v>27</v>
      </c>
      <c r="C32" s="45"/>
      <c r="D32" s="45"/>
      <c r="E32" s="45"/>
      <c r="F32" s="46"/>
      <c r="G32" s="2"/>
      <c r="H32" s="10">
        <f>1086+2986+1358+1629+16764+3801</f>
        <v>27624</v>
      </c>
      <c r="I32" s="11"/>
      <c r="J32" s="11"/>
    </row>
    <row r="33" spans="2:12" x14ac:dyDescent="0.25">
      <c r="B33" s="60" t="s">
        <v>16</v>
      </c>
      <c r="C33" s="61"/>
      <c r="D33" s="61"/>
      <c r="E33" s="61"/>
      <c r="F33" s="62"/>
      <c r="G33" s="17">
        <v>44089</v>
      </c>
      <c r="H33" s="5">
        <f>SUM(H34:H42)</f>
        <v>1473446.1600000001</v>
      </c>
      <c r="I33" s="11"/>
      <c r="J33" s="11"/>
    </row>
    <row r="34" spans="2:12" x14ac:dyDescent="0.25">
      <c r="B34" s="44" t="s">
        <v>10</v>
      </c>
      <c r="C34" s="45"/>
      <c r="D34" s="45"/>
      <c r="E34" s="45"/>
      <c r="F34" s="46"/>
      <c r="G34" s="13"/>
      <c r="H34" s="15">
        <v>0</v>
      </c>
      <c r="I34" s="11"/>
      <c r="J34" s="11"/>
    </row>
    <row r="35" spans="2:12" x14ac:dyDescent="0.25">
      <c r="B35" s="44" t="s">
        <v>11</v>
      </c>
      <c r="C35" s="45"/>
      <c r="D35" s="45"/>
      <c r="E35" s="45"/>
      <c r="F35" s="46"/>
      <c r="G35" s="13"/>
      <c r="H35" s="3">
        <v>0</v>
      </c>
      <c r="I35" s="11"/>
      <c r="J35" s="11"/>
      <c r="L35" s="8"/>
    </row>
    <row r="36" spans="2:12" x14ac:dyDescent="0.25">
      <c r="B36" s="44" t="s">
        <v>12</v>
      </c>
      <c r="C36" s="45"/>
      <c r="D36" s="45"/>
      <c r="E36" s="45"/>
      <c r="F36" s="46"/>
      <c r="G36" s="13"/>
      <c r="H36" s="10">
        <v>0</v>
      </c>
      <c r="I36" s="11"/>
      <c r="J36" s="11"/>
    </row>
    <row r="37" spans="2:12" x14ac:dyDescent="0.25">
      <c r="B37" s="44" t="s">
        <v>19</v>
      </c>
      <c r="C37" s="45"/>
      <c r="D37" s="45"/>
      <c r="E37" s="45"/>
      <c r="F37" s="46"/>
      <c r="G37" s="13"/>
      <c r="H37" s="10">
        <v>0</v>
      </c>
      <c r="I37" s="11"/>
      <c r="J37" s="11"/>
      <c r="L37" s="8"/>
    </row>
    <row r="38" spans="2:12" x14ac:dyDescent="0.25">
      <c r="B38" s="44" t="s">
        <v>2</v>
      </c>
      <c r="C38" s="45"/>
      <c r="D38" s="45"/>
      <c r="E38" s="45"/>
      <c r="F38" s="46"/>
      <c r="G38" s="13"/>
      <c r="H38" s="10">
        <v>935102.12</v>
      </c>
      <c r="I38" s="11"/>
      <c r="J38" s="11"/>
    </row>
    <row r="39" spans="2:12" x14ac:dyDescent="0.25">
      <c r="B39" s="44" t="s">
        <v>3</v>
      </c>
      <c r="C39" s="45"/>
      <c r="D39" s="45"/>
      <c r="E39" s="45"/>
      <c r="F39" s="46"/>
      <c r="G39" s="13"/>
      <c r="H39" s="10">
        <v>0</v>
      </c>
      <c r="I39" s="11"/>
      <c r="J39" s="11"/>
    </row>
    <row r="40" spans="2:12" x14ac:dyDescent="0.25">
      <c r="B40" s="44" t="s">
        <v>13</v>
      </c>
      <c r="C40" s="45"/>
      <c r="D40" s="45"/>
      <c r="E40" s="45"/>
      <c r="F40" s="46"/>
      <c r="G40" s="13"/>
      <c r="H40" s="10">
        <f>309600.6+5235+4788+218720.44</f>
        <v>538344.04</v>
      </c>
      <c r="I40" s="11"/>
      <c r="J40" s="11"/>
    </row>
    <row r="41" spans="2:12" x14ac:dyDescent="0.25">
      <c r="B41" s="44" t="s">
        <v>14</v>
      </c>
      <c r="C41" s="45"/>
      <c r="D41" s="45"/>
      <c r="E41" s="45"/>
      <c r="F41" s="46"/>
      <c r="G41" s="13"/>
      <c r="H41" s="10">
        <v>0</v>
      </c>
      <c r="I41" s="11"/>
      <c r="J41" s="11"/>
    </row>
    <row r="42" spans="2:12" x14ac:dyDescent="0.25">
      <c r="B42" s="44" t="s">
        <v>15</v>
      </c>
      <c r="C42" s="45"/>
      <c r="D42" s="45"/>
      <c r="E42" s="45"/>
      <c r="F42" s="46"/>
      <c r="G42" s="13"/>
      <c r="H42" s="10">
        <v>0</v>
      </c>
      <c r="I42" s="11"/>
      <c r="J42" s="11"/>
      <c r="K42" s="8"/>
    </row>
    <row r="43" spans="2:12" x14ac:dyDescent="0.25">
      <c r="B43" s="60" t="s">
        <v>21</v>
      </c>
      <c r="C43" s="61"/>
      <c r="D43" s="61"/>
      <c r="E43" s="61"/>
      <c r="F43" s="62"/>
      <c r="G43" s="17">
        <v>44089</v>
      </c>
      <c r="H43" s="5">
        <f>SUM(H44:H48)</f>
        <v>256515.05</v>
      </c>
      <c r="I43" s="11"/>
      <c r="J43" s="11"/>
    </row>
    <row r="44" spans="2:12" x14ac:dyDescent="0.25">
      <c r="B44" s="44" t="s">
        <v>10</v>
      </c>
      <c r="C44" s="45"/>
      <c r="D44" s="45"/>
      <c r="E44" s="45"/>
      <c r="F44" s="46"/>
      <c r="G44" s="2"/>
      <c r="H44" s="15">
        <v>0</v>
      </c>
      <c r="I44" s="11"/>
      <c r="J44" s="11"/>
    </row>
    <row r="45" spans="2:12" x14ac:dyDescent="0.25">
      <c r="B45" s="44" t="s">
        <v>11</v>
      </c>
      <c r="C45" s="45"/>
      <c r="D45" s="45"/>
      <c r="E45" s="45"/>
      <c r="F45" s="46"/>
      <c r="G45" s="2"/>
      <c r="H45" s="3">
        <v>0</v>
      </c>
      <c r="I45" s="11"/>
      <c r="J45" s="11"/>
    </row>
    <row r="46" spans="2:12" x14ac:dyDescent="0.25">
      <c r="B46" s="44" t="s">
        <v>13</v>
      </c>
      <c r="C46" s="45"/>
      <c r="D46" s="45"/>
      <c r="E46" s="45"/>
      <c r="F46" s="46"/>
      <c r="G46" s="2"/>
      <c r="H46" s="3">
        <f>475235.49-218720.44</f>
        <v>256515.05</v>
      </c>
      <c r="I46" s="11"/>
      <c r="J46" s="11"/>
    </row>
    <row r="47" spans="2:12" x14ac:dyDescent="0.25">
      <c r="B47" s="44" t="s">
        <v>14</v>
      </c>
      <c r="C47" s="45"/>
      <c r="D47" s="45"/>
      <c r="E47" s="45"/>
      <c r="F47" s="46"/>
      <c r="G47" s="2"/>
      <c r="H47" s="3">
        <v>0</v>
      </c>
      <c r="I47" s="11"/>
      <c r="J47" s="11"/>
      <c r="K47" s="8"/>
    </row>
    <row r="48" spans="2:12" x14ac:dyDescent="0.25">
      <c r="B48" s="44" t="s">
        <v>15</v>
      </c>
      <c r="C48" s="45"/>
      <c r="D48" s="45"/>
      <c r="E48" s="45"/>
      <c r="F48" s="46"/>
      <c r="G48" s="2"/>
      <c r="H48" s="10">
        <v>0</v>
      </c>
      <c r="I48" s="11"/>
      <c r="J48" s="11"/>
    </row>
    <row r="49" spans="2:12" x14ac:dyDescent="0.25">
      <c r="B49" s="66" t="s">
        <v>18</v>
      </c>
      <c r="C49" s="67"/>
      <c r="D49" s="67"/>
      <c r="E49" s="67"/>
      <c r="F49" s="68"/>
      <c r="G49" s="18">
        <v>44089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+1571.32-22646.48</f>
        <v>3700.339999999851</v>
      </c>
      <c r="I49" s="11"/>
      <c r="L49" s="8"/>
    </row>
    <row r="50" spans="2:12" x14ac:dyDescent="0.25">
      <c r="B50" s="44" t="s">
        <v>17</v>
      </c>
      <c r="C50" s="45"/>
      <c r="D50" s="45"/>
      <c r="E50" s="45"/>
      <c r="F50" s="46"/>
      <c r="G50" s="26"/>
      <c r="H50" s="3">
        <v>0</v>
      </c>
      <c r="I50" s="11"/>
      <c r="J50" s="11"/>
    </row>
    <row r="51" spans="2:12" x14ac:dyDescent="0.25">
      <c r="B51" s="63" t="s">
        <v>4</v>
      </c>
      <c r="C51" s="64"/>
      <c r="D51" s="64"/>
      <c r="E51" s="64"/>
      <c r="F51" s="65"/>
      <c r="G51" s="2"/>
      <c r="H51" s="7">
        <f>H14+H26-H33-H43+H49-H50</f>
        <v>2235570.5800000005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28</v>
      </c>
      <c r="C53" s="25"/>
      <c r="D53" s="25"/>
      <c r="E53" s="22"/>
      <c r="F53" s="22"/>
      <c r="G53" s="9"/>
      <c r="H53" s="20"/>
      <c r="I53" s="11"/>
      <c r="J53" s="11"/>
      <c r="K53" s="8"/>
    </row>
    <row r="55" spans="2:12" x14ac:dyDescent="0.25">
      <c r="B55" s="27" t="s">
        <v>29</v>
      </c>
      <c r="C55" s="28">
        <v>506.32</v>
      </c>
      <c r="D55" s="29" t="s">
        <v>36</v>
      </c>
    </row>
    <row r="56" spans="2:12" x14ac:dyDescent="0.25">
      <c r="B56" s="27" t="s">
        <v>30</v>
      </c>
      <c r="C56" s="28">
        <v>44484</v>
      </c>
      <c r="D56" s="29" t="s">
        <v>37</v>
      </c>
    </row>
    <row r="57" spans="2:12" x14ac:dyDescent="0.25">
      <c r="B57" s="27" t="s">
        <v>31</v>
      </c>
      <c r="C57" s="28">
        <v>1205</v>
      </c>
      <c r="D57" s="29" t="s">
        <v>38</v>
      </c>
    </row>
    <row r="58" spans="2:12" x14ac:dyDescent="0.25">
      <c r="B58" t="s">
        <v>32</v>
      </c>
      <c r="C58" s="28">
        <v>16500</v>
      </c>
      <c r="D58" s="29" t="s">
        <v>39</v>
      </c>
    </row>
    <row r="59" spans="2:12" x14ac:dyDescent="0.25">
      <c r="B59" t="s">
        <v>33</v>
      </c>
      <c r="C59" s="28">
        <v>50803.199999999997</v>
      </c>
      <c r="D59" s="29" t="s">
        <v>40</v>
      </c>
    </row>
    <row r="60" spans="2:12" x14ac:dyDescent="0.25">
      <c r="B60" s="27" t="s">
        <v>30</v>
      </c>
      <c r="C60" s="28">
        <v>5146</v>
      </c>
      <c r="D60" s="29" t="s">
        <v>41</v>
      </c>
    </row>
    <row r="61" spans="2:12" x14ac:dyDescent="0.25">
      <c r="B61" s="27" t="s">
        <v>30</v>
      </c>
      <c r="C61" s="28">
        <v>16140</v>
      </c>
      <c r="D61" s="29" t="s">
        <v>42</v>
      </c>
    </row>
    <row r="62" spans="2:12" x14ac:dyDescent="0.25">
      <c r="B62" s="27" t="s">
        <v>34</v>
      </c>
      <c r="C62" s="28">
        <v>25776</v>
      </c>
      <c r="D62" s="29" t="s">
        <v>43</v>
      </c>
    </row>
    <row r="63" spans="2:12" x14ac:dyDescent="0.25">
      <c r="B63" t="s">
        <v>32</v>
      </c>
      <c r="C63" s="28">
        <v>119197.2</v>
      </c>
      <c r="D63" s="29" t="s">
        <v>44</v>
      </c>
    </row>
    <row r="64" spans="2:12" x14ac:dyDescent="0.25">
      <c r="B64" s="27" t="s">
        <v>30</v>
      </c>
      <c r="C64" s="28">
        <v>3410</v>
      </c>
      <c r="D64" s="29" t="s">
        <v>45</v>
      </c>
    </row>
    <row r="65" spans="2:4" x14ac:dyDescent="0.25">
      <c r="B65" s="27" t="s">
        <v>30</v>
      </c>
      <c r="C65" s="28">
        <v>1800</v>
      </c>
      <c r="D65" s="29" t="s">
        <v>46</v>
      </c>
    </row>
    <row r="66" spans="2:4" x14ac:dyDescent="0.25">
      <c r="B66" t="s">
        <v>35</v>
      </c>
      <c r="C66" s="28">
        <v>4158</v>
      </c>
      <c r="D66" s="29" t="s">
        <v>47</v>
      </c>
    </row>
    <row r="67" spans="2:4" x14ac:dyDescent="0.25">
      <c r="B67" s="27" t="s">
        <v>30</v>
      </c>
      <c r="C67" s="28">
        <v>7808</v>
      </c>
      <c r="D67" s="29" t="s">
        <v>48</v>
      </c>
    </row>
    <row r="68" spans="2:4" x14ac:dyDescent="0.25">
      <c r="B68" s="27" t="s">
        <v>29</v>
      </c>
      <c r="C68" s="28">
        <v>4800</v>
      </c>
      <c r="D68" s="29" t="s">
        <v>49</v>
      </c>
    </row>
    <row r="69" spans="2:4" x14ac:dyDescent="0.25">
      <c r="B69" t="s">
        <v>35</v>
      </c>
      <c r="C69" s="28">
        <v>208228</v>
      </c>
      <c r="D69" s="29" t="s">
        <v>50</v>
      </c>
    </row>
    <row r="70" spans="2:4" x14ac:dyDescent="0.25">
      <c r="B70" s="27" t="s">
        <v>35</v>
      </c>
      <c r="C70" s="28">
        <v>30571.200000000001</v>
      </c>
      <c r="D70" s="29" t="s">
        <v>50</v>
      </c>
    </row>
    <row r="71" spans="2:4" x14ac:dyDescent="0.25">
      <c r="B71" s="27" t="s">
        <v>33</v>
      </c>
      <c r="C71" s="28">
        <v>61771.199999999997</v>
      </c>
      <c r="D71" s="29" t="s">
        <v>51</v>
      </c>
    </row>
    <row r="72" spans="2:4" x14ac:dyDescent="0.25">
      <c r="B72" s="27" t="s">
        <v>29</v>
      </c>
      <c r="C72" s="28">
        <v>144000</v>
      </c>
      <c r="D72" s="29"/>
    </row>
    <row r="73" spans="2:4" x14ac:dyDescent="0.25">
      <c r="B73" s="27" t="s">
        <v>29</v>
      </c>
      <c r="C73" s="28">
        <v>52980</v>
      </c>
      <c r="D73" s="29" t="s">
        <v>52</v>
      </c>
    </row>
    <row r="74" spans="2:4" x14ac:dyDescent="0.25">
      <c r="B74" s="27" t="s">
        <v>30</v>
      </c>
      <c r="C74" s="28">
        <v>45518</v>
      </c>
      <c r="D74" s="29" t="s">
        <v>53</v>
      </c>
    </row>
    <row r="75" spans="2:4" x14ac:dyDescent="0.25">
      <c r="B75" t="s">
        <v>32</v>
      </c>
      <c r="C75" s="28">
        <v>74868</v>
      </c>
      <c r="D75" s="29" t="s">
        <v>54</v>
      </c>
    </row>
    <row r="76" spans="2:4" x14ac:dyDescent="0.25">
      <c r="B76" s="27" t="s">
        <v>34</v>
      </c>
      <c r="C76" s="28">
        <v>15432</v>
      </c>
      <c r="D76" s="29" t="s">
        <v>55</v>
      </c>
    </row>
    <row r="77" spans="2:4" x14ac:dyDescent="0.25">
      <c r="B77" s="32" t="s">
        <v>56</v>
      </c>
      <c r="C77" s="30">
        <f>SUM(C55:C76)</f>
        <v>935102.11999999988</v>
      </c>
      <c r="D77" s="31"/>
    </row>
    <row r="78" spans="2:4" x14ac:dyDescent="0.25">
      <c r="B78" s="27" t="s">
        <v>57</v>
      </c>
      <c r="C78" s="28">
        <f>405486-218720.44</f>
        <v>186765.56</v>
      </c>
      <c r="D78" s="29" t="s">
        <v>64</v>
      </c>
    </row>
    <row r="79" spans="2:4" x14ac:dyDescent="0.25">
      <c r="B79" s="33" t="s">
        <v>34</v>
      </c>
      <c r="C79" s="28">
        <v>31560</v>
      </c>
      <c r="D79" s="29" t="s">
        <v>67</v>
      </c>
    </row>
    <row r="80" spans="2:4" x14ac:dyDescent="0.25">
      <c r="B80" s="27" t="s">
        <v>58</v>
      </c>
      <c r="C80" s="28">
        <v>4990</v>
      </c>
      <c r="D80" s="29" t="s">
        <v>65</v>
      </c>
    </row>
    <row r="81" spans="2:4" x14ac:dyDescent="0.25">
      <c r="B81" s="27" t="s">
        <v>59</v>
      </c>
      <c r="C81" s="28">
        <v>18000</v>
      </c>
      <c r="D81" s="29" t="s">
        <v>66</v>
      </c>
    </row>
    <row r="82" spans="2:4" x14ac:dyDescent="0.25">
      <c r="B82" s="27" t="s">
        <v>57</v>
      </c>
      <c r="C82" s="28">
        <v>15199.49</v>
      </c>
      <c r="D82" s="29" t="s">
        <v>68</v>
      </c>
    </row>
    <row r="83" spans="2:4" x14ac:dyDescent="0.25">
      <c r="B83" s="42" t="s">
        <v>73</v>
      </c>
      <c r="C83" s="35">
        <f>SUM(C78:C82)</f>
        <v>256515.05</v>
      </c>
      <c r="D83" s="36"/>
    </row>
    <row r="84" spans="2:4" x14ac:dyDescent="0.25">
      <c r="B84" s="34" t="s">
        <v>60</v>
      </c>
      <c r="C84" s="37">
        <v>46771.6</v>
      </c>
      <c r="D84" s="38" t="s">
        <v>69</v>
      </c>
    </row>
    <row r="85" spans="2:4" x14ac:dyDescent="0.25">
      <c r="B85" s="34" t="s">
        <v>34</v>
      </c>
      <c r="C85" s="37">
        <v>218720.44</v>
      </c>
      <c r="D85" s="38"/>
    </row>
    <row r="86" spans="2:4" x14ac:dyDescent="0.25">
      <c r="B86" s="34" t="s">
        <v>61</v>
      </c>
      <c r="C86" s="37">
        <v>71000</v>
      </c>
      <c r="D86" s="38" t="s">
        <v>70</v>
      </c>
    </row>
    <row r="87" spans="2:4" x14ac:dyDescent="0.25">
      <c r="B87" s="34" t="s">
        <v>62</v>
      </c>
      <c r="C87" s="37">
        <v>150744</v>
      </c>
      <c r="D87" s="38" t="s">
        <v>71</v>
      </c>
    </row>
    <row r="88" spans="2:4" x14ac:dyDescent="0.25">
      <c r="B88" s="34" t="s">
        <v>63</v>
      </c>
      <c r="C88" s="37">
        <v>41085</v>
      </c>
      <c r="D88" s="38" t="s">
        <v>72</v>
      </c>
    </row>
    <row r="89" spans="2:4" x14ac:dyDescent="0.25">
      <c r="B89" s="41" t="s">
        <v>74</v>
      </c>
      <c r="C89" s="40">
        <f>SUM(C84:C88)</f>
        <v>528321.04</v>
      </c>
      <c r="D89" s="39"/>
    </row>
  </sheetData>
  <mergeCells count="47">
    <mergeCell ref="B51:F51"/>
    <mergeCell ref="B43:F43"/>
    <mergeCell ref="B49:F49"/>
    <mergeCell ref="B46:F46"/>
    <mergeCell ref="B47:F47"/>
    <mergeCell ref="B48:F48"/>
    <mergeCell ref="B50:F50"/>
    <mergeCell ref="B45:F45"/>
    <mergeCell ref="B41:F41"/>
    <mergeCell ref="B42:F42"/>
    <mergeCell ref="B44:F44"/>
    <mergeCell ref="B34:F34"/>
    <mergeCell ref="B40:F40"/>
    <mergeCell ref="B39:F39"/>
    <mergeCell ref="B21:F21"/>
    <mergeCell ref="B33:F33"/>
    <mergeCell ref="B30:F30"/>
    <mergeCell ref="B31:F31"/>
    <mergeCell ref="B28:F28"/>
    <mergeCell ref="B29:F29"/>
    <mergeCell ref="B22:F2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2020-09-21T06:38:35Z</cp:lastPrinted>
  <dcterms:created xsi:type="dcterms:W3CDTF">2018-11-15T09:32:50Z</dcterms:created>
  <dcterms:modified xsi:type="dcterms:W3CDTF">2020-09-21T06:38:36Z</dcterms:modified>
</cp:coreProperties>
</file>